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lub Development Grants\2023\"/>
    </mc:Choice>
  </mc:AlternateContent>
  <xr:revisionPtr revIDLastSave="0" documentId="13_ncr:1_{016C3FEB-A1A4-41B0-8746-79C45BEC5A41}" xr6:coauthVersionLast="47" xr6:coauthVersionMax="47" xr10:uidLastSave="{00000000-0000-0000-0000-000000000000}"/>
  <bookViews>
    <workbookView xWindow="23880" yWindow="2010" windowWidth="29040" windowHeight="15840" xr2:uid="{AEEA878F-0155-4A01-A017-2C7D8F4021A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8" i="1"/>
  <c r="C59" i="1" s="1"/>
  <c r="G82" i="1"/>
  <c r="G83" i="1" s="1"/>
  <c r="C84" i="1"/>
  <c r="C85" i="1" s="1"/>
  <c r="G76" i="1"/>
  <c r="G77" i="1" s="1"/>
  <c r="C78" i="1"/>
  <c r="C79" i="1" s="1"/>
  <c r="G70" i="1"/>
  <c r="G71" i="1" s="1"/>
  <c r="C72" i="1"/>
  <c r="C73" i="1" s="1"/>
  <c r="G64" i="1"/>
  <c r="G65" i="1" s="1"/>
  <c r="G59" i="1"/>
  <c r="C65" i="1"/>
  <c r="G58" i="1"/>
  <c r="C64" i="1"/>
  <c r="G52" i="1"/>
  <c r="G53" i="1" s="1"/>
  <c r="C52" i="1"/>
  <c r="C53" i="1" s="1"/>
  <c r="C46" i="1"/>
  <c r="C47" i="1" s="1"/>
  <c r="G44" i="1"/>
  <c r="G45" i="1" s="1"/>
  <c r="C40" i="1"/>
  <c r="C41" i="1" s="1"/>
  <c r="G38" i="1"/>
  <c r="G39" i="1" s="1"/>
  <c r="C34" i="1"/>
  <c r="C35" i="1" s="1"/>
  <c r="G32" i="1"/>
  <c r="G33" i="1" s="1"/>
  <c r="G26" i="1"/>
  <c r="G27" i="1" s="1"/>
  <c r="C26" i="1"/>
  <c r="C27" i="1" s="1"/>
  <c r="G20" i="1"/>
  <c r="G21" i="1" s="1"/>
  <c r="C20" i="1"/>
  <c r="C21" i="1" s="1"/>
  <c r="C6" i="1" s="1"/>
  <c r="D10" i="1"/>
  <c r="D9" i="1"/>
  <c r="D8" i="1"/>
  <c r="D7" i="1"/>
  <c r="D6" i="1"/>
  <c r="D12" i="1" l="1"/>
  <c r="C10" i="1"/>
  <c r="C12" i="1"/>
  <c r="C8" i="1"/>
  <c r="C9" i="1"/>
</calcChain>
</file>

<file path=xl/sharedStrings.xml><?xml version="1.0" encoding="utf-8"?>
<sst xmlns="http://schemas.openxmlformats.org/spreadsheetml/2006/main" count="162" uniqueCount="56">
  <si>
    <t>Club Name:</t>
  </si>
  <si>
    <t>NOTES</t>
  </si>
  <si>
    <t>County:</t>
  </si>
  <si>
    <t>This form should be used where a club's infrastruture expenditure is predominantly</t>
  </si>
  <si>
    <t>in Euro.</t>
  </si>
  <si>
    <t>PART 1 - APPLICATION SUMMARY - READ ONLY</t>
  </si>
  <si>
    <t>€</t>
  </si>
  <si>
    <t>Do not edit the format or layout of this template</t>
  </si>
  <si>
    <t>Section A - Purchase of Grounds</t>
  </si>
  <si>
    <t>Complete only relevant areas of expenditure</t>
  </si>
  <si>
    <t>Section B - Pitch Development</t>
  </si>
  <si>
    <t>All relevant external funding must be declared where appropriate</t>
  </si>
  <si>
    <t>Section C - Spectator Accommodation</t>
  </si>
  <si>
    <t>Supporting invoices and bank statements showing payment will be required</t>
  </si>
  <si>
    <t>Section D - Pavillion Development</t>
  </si>
  <si>
    <t>Grant awards may be capped depending on the volume of applications</t>
  </si>
  <si>
    <t>Section E - Additional Infrastructure Developments</t>
  </si>
  <si>
    <t>All figures should be shown Net of Vat if Club has been able to reclaim Vat</t>
  </si>
  <si>
    <t>All grant awards will be paid in Euro</t>
  </si>
  <si>
    <t xml:space="preserve">Total Grant Application </t>
  </si>
  <si>
    <t>Please use figures in PART 1 when completing your Microsoft Forms Application</t>
  </si>
  <si>
    <t>PART 2</t>
  </si>
  <si>
    <t>Official Use</t>
  </si>
  <si>
    <t>Purchase of First Pitch</t>
  </si>
  <si>
    <t>Dressing Rooms</t>
  </si>
  <si>
    <t>Purchase Price</t>
  </si>
  <si>
    <t>Total Expenditure</t>
  </si>
  <si>
    <t>External Grant Funding Received</t>
  </si>
  <si>
    <t>Total Club Expenditure</t>
  </si>
  <si>
    <t>Grant Cap (Lower of 10% of Club Expenditure or €10,000)</t>
  </si>
  <si>
    <t>Purchase of Additional Lands</t>
  </si>
  <si>
    <t>External Public Toilets</t>
  </si>
  <si>
    <t>Grant Cap (Lower of 10% of Club Expenditure or €5,000)</t>
  </si>
  <si>
    <t>Grant Cap (Lower of 10% of Club Expenditure or €2,000)</t>
  </si>
  <si>
    <t>Referees Room</t>
  </si>
  <si>
    <t>Pitch Refurbishment</t>
  </si>
  <si>
    <t>First Aid Room</t>
  </si>
  <si>
    <t>Pitch Enclosure Fencing</t>
  </si>
  <si>
    <t>Committee Meeting Room</t>
  </si>
  <si>
    <t>Pitch Ball Stops</t>
  </si>
  <si>
    <t>Scoreboard</t>
  </si>
  <si>
    <t>Additional Training Facility</t>
  </si>
  <si>
    <t>Grant Cap (Lower of 10% of Club Expenditure or €1,000)</t>
  </si>
  <si>
    <t>LED Floodlighting</t>
  </si>
  <si>
    <t>Car Park</t>
  </si>
  <si>
    <t>External Funding Received</t>
  </si>
  <si>
    <t>Grant Cap (Lower of 10% of Club Expenditure or €3,000)</t>
  </si>
  <si>
    <t>Handball / Ball Wall</t>
  </si>
  <si>
    <t>Covered Spectator Accommodation</t>
  </si>
  <si>
    <t>Perimeter Fencing</t>
  </si>
  <si>
    <t>Other Spectator Accomodation</t>
  </si>
  <si>
    <t>Disabled Viewing Provision</t>
  </si>
  <si>
    <t>Verti-Draining</t>
  </si>
  <si>
    <t>Grant Cap (€500 per club)</t>
  </si>
  <si>
    <t>Other Development including Sustainable/Renewable/Environmental</t>
  </si>
  <si>
    <t>Dugouts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</si>
</sst>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2]\ * #,##0_-;\-[$€-2]\ * #,##0_-;_-[$€-2]\ 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3C8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6" xfId="1" applyNumberFormat="1" applyFont="1" applyFill="1" applyBorder="1" applyAlignment="1" applyProtection="1">
      <alignment horizontal="center"/>
    </xf>
    <xf numFmtId="165" fontId="0" fillId="0" borderId="6" xfId="1" applyNumberFormat="1" applyFont="1" applyFill="1" applyBorder="1" applyAlignment="1" applyProtection="1">
      <alignment horizontal="center"/>
    </xf>
    <xf numFmtId="164" fontId="0" fillId="0" borderId="10" xfId="1" applyNumberFormat="1" applyFont="1" applyFill="1" applyBorder="1" applyAlignment="1" applyProtection="1">
      <alignment horizontal="center"/>
    </xf>
    <xf numFmtId="165" fontId="0" fillId="0" borderId="10" xfId="1" applyNumberFormat="1" applyFont="1" applyFill="1" applyBorder="1" applyAlignment="1" applyProtection="1">
      <alignment horizontal="center"/>
    </xf>
    <xf numFmtId="164" fontId="0" fillId="3" borderId="0" xfId="1" applyNumberFormat="1" applyFont="1" applyFill="1" applyAlignment="1" applyProtection="1">
      <alignment horizontal="center"/>
      <protection locked="0"/>
    </xf>
    <xf numFmtId="164" fontId="0" fillId="4" borderId="0" xfId="1" applyNumberFormat="1" applyFont="1" applyFill="1" applyAlignment="1" applyProtection="1">
      <alignment horizontal="center"/>
      <protection locked="0"/>
    </xf>
    <xf numFmtId="164" fontId="0" fillId="3" borderId="4" xfId="1" applyNumberFormat="1" applyFont="1" applyFill="1" applyBorder="1" applyAlignment="1" applyProtection="1">
      <alignment horizontal="center"/>
    </xf>
    <xf numFmtId="164" fontId="0" fillId="4" borderId="4" xfId="1" applyNumberFormat="1" applyFont="1" applyFill="1" applyBorder="1" applyAlignment="1" applyProtection="1">
      <alignment horizontal="center"/>
    </xf>
    <xf numFmtId="164" fontId="0" fillId="6" borderId="0" xfId="1" applyNumberFormat="1" applyFont="1" applyFill="1" applyAlignment="1" applyProtection="1">
      <alignment horizontal="center"/>
      <protection locked="0"/>
    </xf>
    <xf numFmtId="164" fontId="0" fillId="6" borderId="4" xfId="1" applyNumberFormat="1" applyFont="1" applyFill="1" applyBorder="1" applyAlignment="1" applyProtection="1">
      <alignment horizontal="center"/>
    </xf>
    <xf numFmtId="164" fontId="0" fillId="7" borderId="0" xfId="1" applyNumberFormat="1" applyFont="1" applyFill="1" applyAlignment="1" applyProtection="1">
      <alignment horizontal="center"/>
      <protection locked="0"/>
    </xf>
    <xf numFmtId="164" fontId="0" fillId="7" borderId="4" xfId="1" applyNumberFormat="1" applyFont="1" applyFill="1" applyBorder="1" applyAlignment="1" applyProtection="1">
      <alignment horizontal="center"/>
    </xf>
    <xf numFmtId="164" fontId="0" fillId="8" borderId="0" xfId="1" applyNumberFormat="1" applyFont="1" applyFill="1" applyAlignment="1" applyProtection="1">
      <alignment horizontal="center"/>
      <protection locked="0"/>
    </xf>
    <xf numFmtId="164" fontId="0" fillId="8" borderId="4" xfId="1" applyNumberFormat="1" applyFont="1" applyFill="1" applyBorder="1" applyAlignment="1" applyProtection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8" xfId="0" applyFont="1" applyFill="1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/>
    <xf numFmtId="0" fontId="3" fillId="0" borderId="0" xfId="0" applyFont="1" applyAlignment="1">
      <alignment horizontal="center"/>
    </xf>
    <xf numFmtId="0" fontId="3" fillId="3" borderId="0" xfId="0" applyFont="1" applyFill="1"/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3" fillId="5" borderId="12" xfId="0" applyFont="1" applyFill="1" applyBorder="1" applyAlignment="1">
      <alignment horizontal="center"/>
    </xf>
    <xf numFmtId="165" fontId="0" fillId="3" borderId="12" xfId="1" applyNumberFormat="1" applyFont="1" applyFill="1" applyBorder="1" applyAlignment="1" applyProtection="1">
      <alignment horizontal="center"/>
    </xf>
    <xf numFmtId="165" fontId="0" fillId="5" borderId="12" xfId="1" applyNumberFormat="1" applyFont="1" applyFill="1" applyBorder="1" applyAlignment="1" applyProtection="1">
      <alignment horizontal="center"/>
    </xf>
    <xf numFmtId="165" fontId="0" fillId="3" borderId="13" xfId="1" applyNumberFormat="1" applyFont="1" applyFill="1" applyBorder="1" applyAlignment="1" applyProtection="1">
      <alignment horizontal="center"/>
    </xf>
    <xf numFmtId="165" fontId="0" fillId="5" borderId="13" xfId="1" applyNumberFormat="1" applyFont="1" applyFill="1" applyBorder="1" applyAlignment="1" applyProtection="1">
      <alignment horizontal="center"/>
    </xf>
    <xf numFmtId="164" fontId="0" fillId="4" borderId="0" xfId="0" applyNumberFormat="1" applyFill="1" applyAlignment="1">
      <alignment horizontal="center"/>
    </xf>
    <xf numFmtId="0" fontId="3" fillId="6" borderId="0" xfId="0" applyFont="1" applyFill="1"/>
    <xf numFmtId="0" fontId="0" fillId="6" borderId="0" xfId="0" applyFill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0" xfId="0" applyFill="1"/>
    <xf numFmtId="0" fontId="3" fillId="6" borderId="0" xfId="0" applyFont="1" applyFill="1" applyAlignment="1">
      <alignment horizontal="center"/>
    </xf>
    <xf numFmtId="0" fontId="3" fillId="6" borderId="12" xfId="0" applyFont="1" applyFill="1" applyBorder="1" applyAlignment="1">
      <alignment horizontal="center"/>
    </xf>
    <xf numFmtId="165" fontId="0" fillId="6" borderId="12" xfId="1" applyNumberFormat="1" applyFont="1" applyFill="1" applyBorder="1" applyAlignment="1" applyProtection="1">
      <alignment horizontal="center"/>
    </xf>
    <xf numFmtId="165" fontId="0" fillId="6" borderId="13" xfId="1" applyNumberFormat="1" applyFont="1" applyFill="1" applyBorder="1" applyAlignment="1" applyProtection="1">
      <alignment horizontal="center"/>
    </xf>
    <xf numFmtId="0" fontId="3" fillId="7" borderId="0" xfId="0" applyFont="1" applyFill="1"/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7" borderId="12" xfId="0" applyFont="1" applyFill="1" applyBorder="1" applyAlignment="1">
      <alignment horizontal="center"/>
    </xf>
    <xf numFmtId="165" fontId="0" fillId="7" borderId="12" xfId="1" applyNumberFormat="1" applyFont="1" applyFill="1" applyBorder="1" applyAlignment="1" applyProtection="1">
      <alignment horizontal="center"/>
    </xf>
    <xf numFmtId="165" fontId="0" fillId="7" borderId="13" xfId="1" applyNumberFormat="1" applyFont="1" applyFill="1" applyBorder="1" applyAlignment="1" applyProtection="1">
      <alignment horizontal="center"/>
    </xf>
    <xf numFmtId="0" fontId="3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3" fillId="8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3" borderId="0" xfId="1" applyNumberFormat="1" applyFont="1" applyFill="1" applyAlignment="1" applyProtection="1">
      <alignment horizontal="center"/>
    </xf>
    <xf numFmtId="164" fontId="0" fillId="6" borderId="0" xfId="1" applyNumberFormat="1" applyFont="1" applyFill="1" applyAlignment="1" applyProtection="1">
      <alignment horizontal="center"/>
    </xf>
    <xf numFmtId="164" fontId="0" fillId="8" borderId="0" xfId="1" applyNumberFormat="1" applyFont="1" applyFill="1" applyAlignment="1" applyProtection="1">
      <alignment horizontal="center"/>
    </xf>
    <xf numFmtId="164" fontId="0" fillId="7" borderId="0" xfId="1" applyNumberFormat="1" applyFont="1" applyFill="1" applyAlignment="1" applyProtection="1">
      <alignment horizontal="center"/>
    </xf>
    <xf numFmtId="164" fontId="0" fillId="4" borderId="0" xfId="1" applyNumberFormat="1" applyFont="1" applyFill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8065-E6EE-4E12-BD3F-E81EF1E8D9A1}">
  <dimension ref="A1:L85"/>
  <sheetViews>
    <sheetView tabSelected="1" topLeftCell="A7" workbookViewId="0">
      <selection activeCell="G20" activeCellId="21" sqref="C20 C26 C34 C40 C46 C52 C58 C64 C72 C78 C84 G82 G76 G70 G64 G58 G52 G44 G38 G32 G26 G20"/>
    </sheetView>
  </sheetViews>
  <sheetFormatPr defaultRowHeight="15" x14ac:dyDescent="0.25"/>
  <cols>
    <col min="1" max="1" width="11.28515625" customWidth="1"/>
    <col min="2" max="2" width="51.85546875" bestFit="1" customWidth="1"/>
    <col min="3" max="3" width="15.28515625" style="18" customWidth="1"/>
    <col min="4" max="4" width="11.85546875" style="18" hidden="1" customWidth="1"/>
    <col min="5" max="5" width="5.5703125" customWidth="1"/>
    <col min="6" max="6" width="59" customWidth="1"/>
    <col min="7" max="7" width="16.28515625" style="18" customWidth="1"/>
    <col min="8" max="8" width="11.85546875" style="18" hidden="1" customWidth="1"/>
  </cols>
  <sheetData>
    <row r="1" spans="1:12" x14ac:dyDescent="0.25">
      <c r="A1" s="17" t="s">
        <v>0</v>
      </c>
      <c r="B1" s="1"/>
      <c r="F1" s="70" t="s">
        <v>1</v>
      </c>
      <c r="G1" s="71"/>
    </row>
    <row r="2" spans="1:12" x14ac:dyDescent="0.25">
      <c r="A2" s="17" t="s">
        <v>2</v>
      </c>
      <c r="B2" s="2"/>
      <c r="F2" s="66" t="s">
        <v>3</v>
      </c>
      <c r="G2" s="67"/>
    </row>
    <row r="3" spans="1:12" ht="15.75" thickBot="1" x14ac:dyDescent="0.3">
      <c r="A3" s="17"/>
      <c r="F3" s="66" t="s">
        <v>4</v>
      </c>
      <c r="G3" s="67"/>
    </row>
    <row r="4" spans="1:12" ht="15.75" thickBot="1" x14ac:dyDescent="0.3">
      <c r="B4" s="72" t="s">
        <v>5</v>
      </c>
      <c r="C4" s="73"/>
      <c r="D4" s="21"/>
      <c r="F4" s="74"/>
      <c r="G4" s="75"/>
      <c r="H4"/>
    </row>
    <row r="5" spans="1:12" x14ac:dyDescent="0.25">
      <c r="A5" s="18"/>
      <c r="B5" s="22"/>
      <c r="C5" s="23"/>
      <c r="D5" s="24" t="s">
        <v>6</v>
      </c>
      <c r="F5" s="66" t="s">
        <v>7</v>
      </c>
      <c r="G5" s="67"/>
      <c r="H5"/>
    </row>
    <row r="6" spans="1:12" x14ac:dyDescent="0.25">
      <c r="A6" s="18"/>
      <c r="B6" s="25" t="s">
        <v>8</v>
      </c>
      <c r="C6" s="3">
        <f>C21+C27</f>
        <v>0</v>
      </c>
      <c r="D6" s="4">
        <f>D21+D27</f>
        <v>0</v>
      </c>
      <c r="F6" s="66" t="s">
        <v>9</v>
      </c>
      <c r="G6" s="67"/>
      <c r="H6"/>
    </row>
    <row r="7" spans="1:12" x14ac:dyDescent="0.25">
      <c r="A7" s="18"/>
      <c r="B7" s="25" t="s">
        <v>10</v>
      </c>
      <c r="C7" s="3">
        <f>C35+C41+C47+C53+C65+C59</f>
        <v>0</v>
      </c>
      <c r="D7" s="4">
        <f>D35+D41+D47+D53+D59</f>
        <v>0</v>
      </c>
      <c r="F7" s="66" t="s">
        <v>11</v>
      </c>
      <c r="G7" s="67"/>
      <c r="H7"/>
    </row>
    <row r="8" spans="1:12" x14ac:dyDescent="0.25">
      <c r="A8" s="18"/>
      <c r="B8" s="25" t="s">
        <v>12</v>
      </c>
      <c r="C8" s="3">
        <f>C73+C79+C85</f>
        <v>0</v>
      </c>
      <c r="D8" s="4">
        <f>D67+D73+D79</f>
        <v>0</v>
      </c>
      <c r="F8" s="19" t="s">
        <v>13</v>
      </c>
      <c r="G8" s="20"/>
      <c r="H8"/>
    </row>
    <row r="9" spans="1:12" x14ac:dyDescent="0.25">
      <c r="A9" s="18"/>
      <c r="B9" s="25" t="s">
        <v>14</v>
      </c>
      <c r="C9" s="3">
        <f>G21+G27+G33+G39+G45</f>
        <v>0</v>
      </c>
      <c r="D9" s="4">
        <f>H21+H27+H33+H39+H45</f>
        <v>0</v>
      </c>
      <c r="F9" s="66" t="s">
        <v>15</v>
      </c>
      <c r="G9" s="67"/>
      <c r="H9"/>
    </row>
    <row r="10" spans="1:12" ht="15.75" customHeight="1" x14ac:dyDescent="0.25">
      <c r="A10" s="18"/>
      <c r="B10" s="25" t="s">
        <v>16</v>
      </c>
      <c r="C10" s="3">
        <f>G53+G59+G65+G71+G77+G83</f>
        <v>0</v>
      </c>
      <c r="D10" s="4">
        <f>H53+H59+H65+H71</f>
        <v>0</v>
      </c>
      <c r="F10" s="66" t="s">
        <v>17</v>
      </c>
      <c r="G10" s="67"/>
      <c r="H10"/>
      <c r="J10" s="17"/>
      <c r="K10" s="18"/>
      <c r="L10" s="18"/>
    </row>
    <row r="11" spans="1:12" x14ac:dyDescent="0.25">
      <c r="A11" s="18"/>
      <c r="B11" s="22"/>
      <c r="C11" s="4"/>
      <c r="D11" s="4"/>
      <c r="F11" s="66" t="s">
        <v>18</v>
      </c>
      <c r="G11" s="67"/>
      <c r="H11"/>
      <c r="J11" s="17"/>
      <c r="K11" s="18"/>
      <c r="L11" s="18"/>
    </row>
    <row r="12" spans="1:12" ht="15.75" thickBot="1" x14ac:dyDescent="0.3">
      <c r="A12" s="18"/>
      <c r="B12" s="26" t="s">
        <v>19</v>
      </c>
      <c r="C12" s="5">
        <f>SUM(C6:C11)</f>
        <v>0</v>
      </c>
      <c r="D12" s="6">
        <f>SUM(D6:D10)</f>
        <v>0</v>
      </c>
      <c r="F12" s="68" t="s">
        <v>20</v>
      </c>
      <c r="G12" s="69"/>
      <c r="H12"/>
    </row>
    <row r="13" spans="1:12" x14ac:dyDescent="0.25">
      <c r="A13" s="18"/>
    </row>
    <row r="14" spans="1:12" x14ac:dyDescent="0.25">
      <c r="A14" s="27"/>
      <c r="B14" s="65" t="s">
        <v>21</v>
      </c>
      <c r="C14" s="65"/>
      <c r="D14" s="65"/>
      <c r="E14" s="65"/>
      <c r="F14" s="65"/>
      <c r="G14" s="65"/>
      <c r="H14" s="65"/>
    </row>
    <row r="15" spans="1:12" x14ac:dyDescent="0.25">
      <c r="B15" s="28" t="s">
        <v>8</v>
      </c>
      <c r="C15" s="29"/>
      <c r="D15" s="30"/>
      <c r="F15" s="31" t="s">
        <v>14</v>
      </c>
      <c r="G15" s="32"/>
      <c r="H15" s="33"/>
    </row>
    <row r="16" spans="1:12" x14ac:dyDescent="0.25">
      <c r="B16" s="34"/>
      <c r="C16" s="35"/>
      <c r="D16" s="36" t="s">
        <v>22</v>
      </c>
      <c r="F16" s="37"/>
      <c r="G16" s="38"/>
      <c r="H16" s="39" t="s">
        <v>22</v>
      </c>
    </row>
    <row r="17" spans="2:8" x14ac:dyDescent="0.25">
      <c r="B17" s="28" t="s">
        <v>23</v>
      </c>
      <c r="C17" s="35"/>
      <c r="D17" s="36" t="s">
        <v>6</v>
      </c>
      <c r="F17" s="31" t="s">
        <v>24</v>
      </c>
      <c r="G17" s="38"/>
      <c r="H17" s="39" t="s">
        <v>6</v>
      </c>
    </row>
    <row r="18" spans="2:8" x14ac:dyDescent="0.25">
      <c r="B18" s="34" t="s">
        <v>25</v>
      </c>
      <c r="C18" s="7">
        <v>0</v>
      </c>
      <c r="D18" s="40"/>
      <c r="F18" s="37" t="s">
        <v>26</v>
      </c>
      <c r="G18" s="8">
        <v>0</v>
      </c>
      <c r="H18" s="41"/>
    </row>
    <row r="19" spans="2:8" x14ac:dyDescent="0.25">
      <c r="B19" s="34" t="s">
        <v>27</v>
      </c>
      <c r="C19" s="7">
        <v>0</v>
      </c>
      <c r="D19" s="40"/>
      <c r="F19" s="37" t="s">
        <v>27</v>
      </c>
      <c r="G19" s="8">
        <v>0</v>
      </c>
      <c r="H19" s="41"/>
    </row>
    <row r="20" spans="2:8" x14ac:dyDescent="0.25">
      <c r="B20" s="34" t="s">
        <v>28</v>
      </c>
      <c r="C20" s="76">
        <f>SUM(C18-C19)</f>
        <v>0</v>
      </c>
      <c r="D20" s="40"/>
      <c r="F20" s="37" t="s">
        <v>28</v>
      </c>
      <c r="G20" s="80">
        <f>SUM(G18-G19)</f>
        <v>0</v>
      </c>
      <c r="H20" s="41"/>
    </row>
    <row r="21" spans="2:8" x14ac:dyDescent="0.25">
      <c r="B21" s="34" t="s">
        <v>29</v>
      </c>
      <c r="C21" s="9">
        <f>IF((C20*0.1)&lt;10000,(C20*0.1),10000)</f>
        <v>0</v>
      </c>
      <c r="D21" s="42">
        <v>0</v>
      </c>
      <c r="F21" s="37" t="s">
        <v>29</v>
      </c>
      <c r="G21" s="10">
        <f>IF((G20*0.1)&lt;10000,(G20*0.1),10000)</f>
        <v>0</v>
      </c>
      <c r="H21" s="43">
        <v>0</v>
      </c>
    </row>
    <row r="22" spans="2:8" x14ac:dyDescent="0.25">
      <c r="B22" s="34"/>
      <c r="C22" s="29"/>
      <c r="D22" s="30"/>
      <c r="F22" s="37"/>
      <c r="G22" s="44"/>
      <c r="H22" s="33"/>
    </row>
    <row r="23" spans="2:8" x14ac:dyDescent="0.25">
      <c r="B23" s="28" t="s">
        <v>30</v>
      </c>
      <c r="C23" s="35"/>
      <c r="D23" s="36" t="s">
        <v>6</v>
      </c>
      <c r="F23" s="31" t="s">
        <v>31</v>
      </c>
      <c r="G23" s="38"/>
      <c r="H23" s="39" t="s">
        <v>6</v>
      </c>
    </row>
    <row r="24" spans="2:8" x14ac:dyDescent="0.25">
      <c r="B24" s="34" t="s">
        <v>25</v>
      </c>
      <c r="C24" s="7">
        <v>0</v>
      </c>
      <c r="D24" s="40"/>
      <c r="F24" s="37" t="s">
        <v>26</v>
      </c>
      <c r="G24" s="8">
        <v>0</v>
      </c>
      <c r="H24" s="41"/>
    </row>
    <row r="25" spans="2:8" x14ac:dyDescent="0.25">
      <c r="B25" s="34" t="s">
        <v>27</v>
      </c>
      <c r="C25" s="7">
        <v>0</v>
      </c>
      <c r="D25" s="40"/>
      <c r="F25" s="37" t="s">
        <v>27</v>
      </c>
      <c r="G25" s="8">
        <v>0</v>
      </c>
      <c r="H25" s="41"/>
    </row>
    <row r="26" spans="2:8" x14ac:dyDescent="0.25">
      <c r="B26" s="34" t="s">
        <v>28</v>
      </c>
      <c r="C26" s="76">
        <f>SUM(C24-C25)</f>
        <v>0</v>
      </c>
      <c r="D26" s="40"/>
      <c r="F26" s="37" t="s">
        <v>28</v>
      </c>
      <c r="G26" s="80">
        <f>SUM(G24-G25)</f>
        <v>0</v>
      </c>
      <c r="H26" s="41"/>
    </row>
    <row r="27" spans="2:8" x14ac:dyDescent="0.25">
      <c r="B27" s="34" t="s">
        <v>32</v>
      </c>
      <c r="C27" s="9">
        <f>IF((C26*0.1)&lt;5000,(C26*0.1),5000)</f>
        <v>0</v>
      </c>
      <c r="D27" s="42">
        <v>0</v>
      </c>
      <c r="F27" s="37" t="s">
        <v>33</v>
      </c>
      <c r="G27" s="10">
        <f>IF((G26*0.1)&lt;2000,(G26*0.1),2000)</f>
        <v>0</v>
      </c>
      <c r="H27" s="43">
        <v>0</v>
      </c>
    </row>
    <row r="28" spans="2:8" x14ac:dyDescent="0.25">
      <c r="F28" s="37"/>
      <c r="G28" s="32"/>
      <c r="H28" s="33"/>
    </row>
    <row r="29" spans="2:8" x14ac:dyDescent="0.25">
      <c r="B29" s="45" t="s">
        <v>10</v>
      </c>
      <c r="C29" s="46"/>
      <c r="D29" s="47"/>
      <c r="F29" s="31" t="s">
        <v>34</v>
      </c>
      <c r="G29" s="38"/>
      <c r="H29" s="39" t="s">
        <v>6</v>
      </c>
    </row>
    <row r="30" spans="2:8" x14ac:dyDescent="0.25">
      <c r="B30" s="48"/>
      <c r="C30" s="49"/>
      <c r="D30" s="50" t="s">
        <v>22</v>
      </c>
      <c r="F30" s="37" t="s">
        <v>26</v>
      </c>
      <c r="G30" s="8">
        <v>0</v>
      </c>
      <c r="H30" s="41"/>
    </row>
    <row r="31" spans="2:8" x14ac:dyDescent="0.25">
      <c r="B31" s="45" t="s">
        <v>35</v>
      </c>
      <c r="C31" s="49"/>
      <c r="D31" s="50" t="s">
        <v>6</v>
      </c>
      <c r="F31" s="37" t="s">
        <v>27</v>
      </c>
      <c r="G31" s="8">
        <v>0</v>
      </c>
      <c r="H31" s="41"/>
    </row>
    <row r="32" spans="2:8" x14ac:dyDescent="0.25">
      <c r="B32" s="48" t="s">
        <v>26</v>
      </c>
      <c r="C32" s="11">
        <v>0</v>
      </c>
      <c r="D32" s="51"/>
      <c r="F32" s="37" t="s">
        <v>28</v>
      </c>
      <c r="G32" s="80">
        <f>SUM(G30-G31)</f>
        <v>0</v>
      </c>
      <c r="H32" s="41"/>
    </row>
    <row r="33" spans="2:8" x14ac:dyDescent="0.25">
      <c r="B33" s="48" t="s">
        <v>27</v>
      </c>
      <c r="C33" s="11">
        <v>0</v>
      </c>
      <c r="D33" s="51"/>
      <c r="F33" s="37" t="s">
        <v>33</v>
      </c>
      <c r="G33" s="10">
        <f>IF((G32*0.1)&lt;2000,(G32*0.1),2000)</f>
        <v>0</v>
      </c>
      <c r="H33" s="43">
        <v>0</v>
      </c>
    </row>
    <row r="34" spans="2:8" x14ac:dyDescent="0.25">
      <c r="B34" s="48" t="s">
        <v>28</v>
      </c>
      <c r="C34" s="77">
        <f>SUM(C32-C33)</f>
        <v>0</v>
      </c>
      <c r="D34" s="51"/>
      <c r="F34" s="37"/>
      <c r="G34" s="32"/>
      <c r="H34" s="33"/>
    </row>
    <row r="35" spans="2:8" x14ac:dyDescent="0.25">
      <c r="B35" s="48" t="s">
        <v>32</v>
      </c>
      <c r="C35" s="12">
        <f>IF((C34*0.1)&lt;5000,(C34*0.1),5000)</f>
        <v>0</v>
      </c>
      <c r="D35" s="52">
        <v>0</v>
      </c>
      <c r="F35" s="31" t="s">
        <v>36</v>
      </c>
      <c r="G35" s="38"/>
      <c r="H35" s="39" t="s">
        <v>6</v>
      </c>
    </row>
    <row r="36" spans="2:8" x14ac:dyDescent="0.25">
      <c r="B36" s="48"/>
      <c r="C36" s="46"/>
      <c r="D36" s="47"/>
      <c r="F36" s="37" t="s">
        <v>26</v>
      </c>
      <c r="G36" s="8">
        <v>0</v>
      </c>
      <c r="H36" s="41"/>
    </row>
    <row r="37" spans="2:8" x14ac:dyDescent="0.25">
      <c r="B37" s="45" t="s">
        <v>37</v>
      </c>
      <c r="C37" s="49"/>
      <c r="D37" s="50" t="s">
        <v>6</v>
      </c>
      <c r="F37" s="37" t="s">
        <v>27</v>
      </c>
      <c r="G37" s="8">
        <v>0</v>
      </c>
      <c r="H37" s="41"/>
    </row>
    <row r="38" spans="2:8" x14ac:dyDescent="0.25">
      <c r="B38" s="48" t="s">
        <v>26</v>
      </c>
      <c r="C38" s="11">
        <v>0</v>
      </c>
      <c r="D38" s="51"/>
      <c r="F38" s="37" t="s">
        <v>28</v>
      </c>
      <c r="G38" s="80">
        <f>SUM(G36-G37)</f>
        <v>0</v>
      </c>
      <c r="H38" s="41"/>
    </row>
    <row r="39" spans="2:8" x14ac:dyDescent="0.25">
      <c r="B39" s="48" t="s">
        <v>27</v>
      </c>
      <c r="C39" s="11">
        <v>0</v>
      </c>
      <c r="D39" s="51"/>
      <c r="F39" s="37" t="s">
        <v>33</v>
      </c>
      <c r="G39" s="10">
        <f>IF((G38*0.1)&lt;2000,(G38*0.1),2000)</f>
        <v>0</v>
      </c>
      <c r="H39" s="43">
        <v>0</v>
      </c>
    </row>
    <row r="40" spans="2:8" x14ac:dyDescent="0.25">
      <c r="B40" s="48" t="s">
        <v>28</v>
      </c>
      <c r="C40" s="77">
        <f>SUM(C38-C39)</f>
        <v>0</v>
      </c>
      <c r="D40" s="51"/>
      <c r="F40" s="37"/>
      <c r="G40" s="32"/>
      <c r="H40" s="33"/>
    </row>
    <row r="41" spans="2:8" x14ac:dyDescent="0.25">
      <c r="B41" s="48" t="s">
        <v>33</v>
      </c>
      <c r="C41" s="12">
        <f>IF((C40*0.1)&lt;2000,(C40*0.1),2000)</f>
        <v>0</v>
      </c>
      <c r="D41" s="52">
        <v>0</v>
      </c>
      <c r="F41" s="31" t="s">
        <v>38</v>
      </c>
      <c r="G41" s="38"/>
      <c r="H41" s="39" t="s">
        <v>6</v>
      </c>
    </row>
    <row r="42" spans="2:8" x14ac:dyDescent="0.25">
      <c r="B42" s="48"/>
      <c r="C42" s="46"/>
      <c r="D42" s="47"/>
      <c r="F42" s="37" t="s">
        <v>26</v>
      </c>
      <c r="G42" s="8">
        <v>0</v>
      </c>
      <c r="H42" s="41"/>
    </row>
    <row r="43" spans="2:8" x14ac:dyDescent="0.25">
      <c r="B43" s="45" t="s">
        <v>39</v>
      </c>
      <c r="C43" s="49"/>
      <c r="D43" s="50" t="s">
        <v>6</v>
      </c>
      <c r="F43" s="37" t="s">
        <v>27</v>
      </c>
      <c r="G43" s="8">
        <v>0</v>
      </c>
      <c r="H43" s="41"/>
    </row>
    <row r="44" spans="2:8" x14ac:dyDescent="0.25">
      <c r="B44" s="48" t="s">
        <v>26</v>
      </c>
      <c r="C44" s="11">
        <v>0</v>
      </c>
      <c r="D44" s="51"/>
      <c r="F44" s="37" t="s">
        <v>28</v>
      </c>
      <c r="G44" s="80">
        <f>SUM(G42-G43)</f>
        <v>0</v>
      </c>
      <c r="H44" s="41"/>
    </row>
    <row r="45" spans="2:8" x14ac:dyDescent="0.25">
      <c r="B45" s="48" t="s">
        <v>27</v>
      </c>
      <c r="C45" s="11">
        <v>0</v>
      </c>
      <c r="D45" s="51"/>
      <c r="F45" s="37" t="s">
        <v>33</v>
      </c>
      <c r="G45" s="10">
        <f>IF((G44*0.1)&lt;2000,(G44*0.1),2000)</f>
        <v>0</v>
      </c>
      <c r="H45" s="43">
        <v>0</v>
      </c>
    </row>
    <row r="46" spans="2:8" x14ac:dyDescent="0.25">
      <c r="B46" s="48" t="s">
        <v>28</v>
      </c>
      <c r="C46" s="77">
        <f>SUM(C44-C45)</f>
        <v>0</v>
      </c>
      <c r="D46" s="51"/>
    </row>
    <row r="47" spans="2:8" x14ac:dyDescent="0.25">
      <c r="B47" s="48" t="s">
        <v>33</v>
      </c>
      <c r="C47" s="12">
        <f>IF((C46*0.1)&lt;2000,(C46*0.1),2000)</f>
        <v>0</v>
      </c>
      <c r="D47" s="52">
        <v>0</v>
      </c>
      <c r="F47" s="53" t="s">
        <v>16</v>
      </c>
      <c r="G47" s="54"/>
      <c r="H47" s="55"/>
    </row>
    <row r="48" spans="2:8" x14ac:dyDescent="0.25">
      <c r="B48" s="48"/>
      <c r="C48" s="46"/>
      <c r="D48" s="47"/>
      <c r="F48" s="56"/>
      <c r="G48" s="57"/>
      <c r="H48" s="58" t="s">
        <v>22</v>
      </c>
    </row>
    <row r="49" spans="2:8" x14ac:dyDescent="0.25">
      <c r="B49" s="45" t="s">
        <v>40</v>
      </c>
      <c r="C49" s="49"/>
      <c r="D49" s="50" t="s">
        <v>6</v>
      </c>
      <c r="F49" s="53" t="s">
        <v>41</v>
      </c>
      <c r="G49" s="57"/>
      <c r="H49" s="58" t="s">
        <v>6</v>
      </c>
    </row>
    <row r="50" spans="2:8" x14ac:dyDescent="0.25">
      <c r="B50" s="48" t="s">
        <v>26</v>
      </c>
      <c r="C50" s="11">
        <v>0</v>
      </c>
      <c r="D50" s="51"/>
      <c r="F50" s="56" t="s">
        <v>26</v>
      </c>
      <c r="G50" s="13">
        <v>0</v>
      </c>
      <c r="H50" s="59"/>
    </row>
    <row r="51" spans="2:8" x14ac:dyDescent="0.25">
      <c r="B51" s="48" t="s">
        <v>27</v>
      </c>
      <c r="C51" s="11">
        <v>0</v>
      </c>
      <c r="D51" s="51"/>
      <c r="F51" s="56" t="s">
        <v>27</v>
      </c>
      <c r="G51" s="13">
        <v>0</v>
      </c>
      <c r="H51" s="59"/>
    </row>
    <row r="52" spans="2:8" x14ac:dyDescent="0.25">
      <c r="B52" s="48" t="s">
        <v>28</v>
      </c>
      <c r="C52" s="77">
        <f>SUM(C50-C51)</f>
        <v>0</v>
      </c>
      <c r="D52" s="51"/>
      <c r="F52" s="56" t="s">
        <v>28</v>
      </c>
      <c r="G52" s="79">
        <f>SUM(G50-G51)</f>
        <v>0</v>
      </c>
      <c r="H52" s="59"/>
    </row>
    <row r="53" spans="2:8" x14ac:dyDescent="0.25">
      <c r="B53" s="48" t="s">
        <v>42</v>
      </c>
      <c r="C53" s="12">
        <f>IF((C52*0.1)&lt;1000,(C52*0.1),1000)</f>
        <v>0</v>
      </c>
      <c r="D53" s="52">
        <v>0</v>
      </c>
      <c r="F53" s="56" t="s">
        <v>32</v>
      </c>
      <c r="G53" s="14">
        <f>IF((G52*0.1)&lt;5000,(G52*0.1),5000)</f>
        <v>0</v>
      </c>
      <c r="H53" s="60">
        <v>0</v>
      </c>
    </row>
    <row r="54" spans="2:8" x14ac:dyDescent="0.25">
      <c r="B54" s="48"/>
      <c r="C54" s="46"/>
      <c r="D54" s="47"/>
      <c r="F54" s="56"/>
      <c r="G54" s="54"/>
      <c r="H54" s="55"/>
    </row>
    <row r="55" spans="2:8" x14ac:dyDescent="0.25">
      <c r="B55" s="45" t="s">
        <v>55</v>
      </c>
      <c r="C55" s="49"/>
      <c r="D55" s="50" t="s">
        <v>6</v>
      </c>
      <c r="F55" s="53" t="s">
        <v>44</v>
      </c>
      <c r="G55" s="57"/>
      <c r="H55" s="58" t="s">
        <v>6</v>
      </c>
    </row>
    <row r="56" spans="2:8" x14ac:dyDescent="0.25">
      <c r="B56" s="48" t="s">
        <v>26</v>
      </c>
      <c r="C56" s="11">
        <v>0</v>
      </c>
      <c r="D56" s="51"/>
      <c r="F56" s="56" t="s">
        <v>26</v>
      </c>
      <c r="G56" s="13">
        <v>0</v>
      </c>
      <c r="H56" s="59"/>
    </row>
    <row r="57" spans="2:8" x14ac:dyDescent="0.25">
      <c r="B57" s="48" t="s">
        <v>27</v>
      </c>
      <c r="C57" s="11">
        <v>0</v>
      </c>
      <c r="D57" s="51"/>
      <c r="F57" s="56" t="s">
        <v>27</v>
      </c>
      <c r="G57" s="13">
        <v>0</v>
      </c>
      <c r="H57" s="59"/>
    </row>
    <row r="58" spans="2:8" x14ac:dyDescent="0.25">
      <c r="B58" s="48" t="s">
        <v>28</v>
      </c>
      <c r="C58" s="77">
        <f>SUM(C56-C57)</f>
        <v>0</v>
      </c>
      <c r="D58" s="51"/>
      <c r="F58" s="56" t="s">
        <v>28</v>
      </c>
      <c r="G58" s="79">
        <f>SUM(G56-G57)</f>
        <v>0</v>
      </c>
      <c r="H58" s="59"/>
    </row>
    <row r="59" spans="2:8" x14ac:dyDescent="0.25">
      <c r="B59" s="48" t="s">
        <v>42</v>
      </c>
      <c r="C59" s="12">
        <f>IF((C58*0.1)&lt;1000,(C58*0.1),1000)</f>
        <v>0</v>
      </c>
      <c r="D59" s="52">
        <v>0</v>
      </c>
      <c r="F59" s="56" t="s">
        <v>46</v>
      </c>
      <c r="G59" s="14">
        <f>IF((G58*0.1)&lt;3000,(G58*0.1),3000)</f>
        <v>0</v>
      </c>
      <c r="H59" s="60">
        <v>0</v>
      </c>
    </row>
    <row r="60" spans="2:8" x14ac:dyDescent="0.25">
      <c r="B60" s="48"/>
      <c r="C60" s="46"/>
      <c r="F60" s="56"/>
      <c r="G60" s="54"/>
      <c r="H60" s="55"/>
    </row>
    <row r="61" spans="2:8" x14ac:dyDescent="0.25">
      <c r="B61" s="45" t="s">
        <v>43</v>
      </c>
      <c r="C61" s="49"/>
      <c r="D61" s="33"/>
      <c r="F61" s="53" t="s">
        <v>47</v>
      </c>
      <c r="G61" s="57"/>
      <c r="H61" s="58" t="s">
        <v>6</v>
      </c>
    </row>
    <row r="62" spans="2:8" x14ac:dyDescent="0.25">
      <c r="B62" s="48" t="s">
        <v>26</v>
      </c>
      <c r="C62" s="11">
        <v>0</v>
      </c>
      <c r="D62" s="39" t="s">
        <v>22</v>
      </c>
      <c r="F62" s="56" t="s">
        <v>26</v>
      </c>
      <c r="G62" s="13">
        <v>0</v>
      </c>
      <c r="H62" s="59"/>
    </row>
    <row r="63" spans="2:8" x14ac:dyDescent="0.25">
      <c r="B63" s="48" t="s">
        <v>45</v>
      </c>
      <c r="C63" s="11">
        <v>0</v>
      </c>
      <c r="D63" s="39" t="s">
        <v>6</v>
      </c>
      <c r="F63" s="56" t="s">
        <v>27</v>
      </c>
      <c r="G63" s="13">
        <v>0</v>
      </c>
      <c r="H63" s="59"/>
    </row>
    <row r="64" spans="2:8" x14ac:dyDescent="0.25">
      <c r="B64" s="48" t="s">
        <v>28</v>
      </c>
      <c r="C64" s="77">
        <f>SUM(C62-C63)</f>
        <v>0</v>
      </c>
      <c r="D64" s="41"/>
      <c r="F64" s="56" t="s">
        <v>28</v>
      </c>
      <c r="G64" s="79">
        <f>SUM(G62-G63)</f>
        <v>0</v>
      </c>
      <c r="H64" s="59"/>
    </row>
    <row r="65" spans="2:8" x14ac:dyDescent="0.25">
      <c r="B65" s="48" t="s">
        <v>32</v>
      </c>
      <c r="C65" s="12">
        <f>IF((C64*0.1)&lt;5000,(C64*0.1),5000)</f>
        <v>0</v>
      </c>
      <c r="D65" s="41"/>
      <c r="F65" s="56" t="s">
        <v>33</v>
      </c>
      <c r="G65" s="14">
        <f>IF((G64*0.1)&lt;2000,(G64*0.1),2000)</f>
        <v>0</v>
      </c>
      <c r="H65" s="60">
        <v>0</v>
      </c>
    </row>
    <row r="66" spans="2:8" x14ac:dyDescent="0.25">
      <c r="D66" s="41"/>
      <c r="F66" s="56"/>
      <c r="G66" s="54"/>
      <c r="H66" s="55"/>
    </row>
    <row r="67" spans="2:8" x14ac:dyDescent="0.25">
      <c r="B67" s="61" t="s">
        <v>12</v>
      </c>
      <c r="C67" s="62"/>
      <c r="D67" s="43">
        <v>0</v>
      </c>
      <c r="F67" s="53" t="s">
        <v>49</v>
      </c>
      <c r="G67" s="57"/>
      <c r="H67" s="58" t="s">
        <v>6</v>
      </c>
    </row>
    <row r="68" spans="2:8" x14ac:dyDescent="0.25">
      <c r="B68" s="63"/>
      <c r="C68" s="64"/>
      <c r="D68" s="33"/>
      <c r="F68" s="56" t="s">
        <v>26</v>
      </c>
      <c r="G68" s="13">
        <v>0</v>
      </c>
      <c r="H68" s="59"/>
    </row>
    <row r="69" spans="2:8" x14ac:dyDescent="0.25">
      <c r="B69" s="61" t="s">
        <v>48</v>
      </c>
      <c r="C69" s="64"/>
      <c r="D69" s="39" t="s">
        <v>6</v>
      </c>
      <c r="F69" s="56" t="s">
        <v>27</v>
      </c>
      <c r="G69" s="13">
        <v>0</v>
      </c>
      <c r="H69" s="59"/>
    </row>
    <row r="70" spans="2:8" x14ac:dyDescent="0.25">
      <c r="B70" s="63" t="s">
        <v>26</v>
      </c>
      <c r="C70" s="15">
        <v>0</v>
      </c>
      <c r="D70" s="41"/>
      <c r="F70" s="56" t="s">
        <v>28</v>
      </c>
      <c r="G70" s="79">
        <f>SUM(G68-G69)</f>
        <v>0</v>
      </c>
      <c r="H70" s="59"/>
    </row>
    <row r="71" spans="2:8" x14ac:dyDescent="0.25">
      <c r="B71" s="63" t="s">
        <v>27</v>
      </c>
      <c r="C71" s="15">
        <v>0</v>
      </c>
      <c r="D71" s="41"/>
      <c r="F71" s="56" t="s">
        <v>33</v>
      </c>
      <c r="G71" s="14">
        <f>IF((G70*0.1)&lt;2000,(G70*0.1),2000)</f>
        <v>0</v>
      </c>
      <c r="H71" s="60">
        <v>0</v>
      </c>
    </row>
    <row r="72" spans="2:8" x14ac:dyDescent="0.25">
      <c r="B72" s="63" t="s">
        <v>28</v>
      </c>
      <c r="C72" s="78">
        <f>SUM(C70-C71)</f>
        <v>0</v>
      </c>
      <c r="D72" s="41"/>
      <c r="F72" s="56"/>
      <c r="G72" s="54"/>
      <c r="H72" s="55"/>
    </row>
    <row r="73" spans="2:8" x14ac:dyDescent="0.25">
      <c r="B73" s="63" t="s">
        <v>32</v>
      </c>
      <c r="C73" s="16">
        <f>IF((C72*0.1)&lt;5000,(C72*0.1),5000)</f>
        <v>0</v>
      </c>
      <c r="D73" s="43">
        <v>0</v>
      </c>
      <c r="F73" s="53" t="s">
        <v>54</v>
      </c>
      <c r="G73" s="57"/>
      <c r="H73" s="58" t="s">
        <v>6</v>
      </c>
    </row>
    <row r="74" spans="2:8" x14ac:dyDescent="0.25">
      <c r="B74" s="63"/>
      <c r="C74" s="62"/>
      <c r="D74" s="33"/>
      <c r="F74" s="56" t="s">
        <v>26</v>
      </c>
      <c r="G74" s="13">
        <v>0</v>
      </c>
      <c r="H74" s="59"/>
    </row>
    <row r="75" spans="2:8" x14ac:dyDescent="0.25">
      <c r="B75" s="61" t="s">
        <v>50</v>
      </c>
      <c r="C75" s="64"/>
      <c r="D75" s="39" t="s">
        <v>6</v>
      </c>
      <c r="F75" s="56" t="s">
        <v>27</v>
      </c>
      <c r="G75" s="13">
        <v>0</v>
      </c>
      <c r="H75" s="59"/>
    </row>
    <row r="76" spans="2:8" x14ac:dyDescent="0.25">
      <c r="B76" s="63" t="s">
        <v>26</v>
      </c>
      <c r="C76" s="15">
        <v>0</v>
      </c>
      <c r="D76" s="41"/>
      <c r="F76" s="56" t="s">
        <v>28</v>
      </c>
      <c r="G76" s="79">
        <f>SUM(G74-G75)</f>
        <v>0</v>
      </c>
      <c r="H76" s="59"/>
    </row>
    <row r="77" spans="2:8" x14ac:dyDescent="0.25">
      <c r="B77" s="63" t="s">
        <v>27</v>
      </c>
      <c r="C77" s="15">
        <v>0</v>
      </c>
      <c r="D77" s="41"/>
      <c r="F77" s="56" t="s">
        <v>32</v>
      </c>
      <c r="G77" s="14">
        <f>IF((G76*0.1)&lt;5000,(G76*0.1),5000)</f>
        <v>0</v>
      </c>
      <c r="H77" s="60">
        <v>0</v>
      </c>
    </row>
    <row r="78" spans="2:8" x14ac:dyDescent="0.25">
      <c r="B78" s="63" t="s">
        <v>28</v>
      </c>
      <c r="C78" s="78">
        <f>SUM(C76-C77)</f>
        <v>0</v>
      </c>
      <c r="D78" s="41"/>
      <c r="F78" s="56"/>
      <c r="G78" s="54"/>
    </row>
    <row r="79" spans="2:8" x14ac:dyDescent="0.25">
      <c r="B79" s="63" t="s">
        <v>33</v>
      </c>
      <c r="C79" s="16">
        <f>IF((C78*0.1)&lt;2000,(C78*0.1),2000)</f>
        <v>0</v>
      </c>
      <c r="D79" s="43">
        <v>0</v>
      </c>
      <c r="F79" s="53" t="s">
        <v>52</v>
      </c>
      <c r="G79" s="57"/>
    </row>
    <row r="80" spans="2:8" x14ac:dyDescent="0.25">
      <c r="B80" s="63"/>
      <c r="C80" s="62"/>
      <c r="F80" s="56" t="s">
        <v>26</v>
      </c>
      <c r="G80" s="13">
        <v>0</v>
      </c>
    </row>
    <row r="81" spans="2:7" x14ac:dyDescent="0.25">
      <c r="B81" s="61" t="s">
        <v>51</v>
      </c>
      <c r="C81" s="64"/>
      <c r="F81" s="56" t="s">
        <v>27</v>
      </c>
      <c r="G81" s="13">
        <v>0</v>
      </c>
    </row>
    <row r="82" spans="2:7" x14ac:dyDescent="0.25">
      <c r="B82" s="63" t="s">
        <v>26</v>
      </c>
      <c r="C82" s="15">
        <v>0</v>
      </c>
      <c r="F82" s="56" t="s">
        <v>28</v>
      </c>
      <c r="G82" s="79">
        <f>SUM(G80-G81)</f>
        <v>0</v>
      </c>
    </row>
    <row r="83" spans="2:7" x14ac:dyDescent="0.25">
      <c r="B83" s="63" t="s">
        <v>27</v>
      </c>
      <c r="C83" s="15">
        <v>0</v>
      </c>
      <c r="F83" s="56" t="s">
        <v>53</v>
      </c>
      <c r="G83" s="14">
        <f>IF((G82)&lt;500,(G82),500)</f>
        <v>0</v>
      </c>
    </row>
    <row r="84" spans="2:7" x14ac:dyDescent="0.25">
      <c r="B84" s="63" t="s">
        <v>28</v>
      </c>
      <c r="C84" s="78">
        <f>SUM(C82-C83)</f>
        <v>0</v>
      </c>
    </row>
    <row r="85" spans="2:7" x14ac:dyDescent="0.25">
      <c r="B85" s="63" t="s">
        <v>42</v>
      </c>
      <c r="C85" s="16">
        <f>IF((C84*0.1)&lt;1000,(C84*0.1),1000)</f>
        <v>0</v>
      </c>
    </row>
  </sheetData>
  <sheetProtection algorithmName="SHA-512" hashValue="awWXVR9S5XFHGyNHPktvBLnV6ByOOWrfkLMZvfNzu7IMW7zC2NysiEx3kIdUU4fJWxI1GG2TYSkHydVYv/FdTw==" saltValue="tFhQwtVaiqWzS2ozWE66IQ==" spinCount="100000" sheet="1" objects="1" scenarios="1"/>
  <mergeCells count="13">
    <mergeCell ref="F5:G5"/>
    <mergeCell ref="F1:G1"/>
    <mergeCell ref="F2:G2"/>
    <mergeCell ref="F3:G3"/>
    <mergeCell ref="B4:C4"/>
    <mergeCell ref="F4:G4"/>
    <mergeCell ref="B14:H14"/>
    <mergeCell ref="F6:G6"/>
    <mergeCell ref="F7:G7"/>
    <mergeCell ref="F9:G9"/>
    <mergeCell ref="F10:G10"/>
    <mergeCell ref="F11:G11"/>
    <mergeCell ref="F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Mallon</dc:creator>
  <cp:lastModifiedBy>Brian Mallon</cp:lastModifiedBy>
  <dcterms:created xsi:type="dcterms:W3CDTF">2023-10-02T15:00:32Z</dcterms:created>
  <dcterms:modified xsi:type="dcterms:W3CDTF">2023-10-02T15:29:21Z</dcterms:modified>
</cp:coreProperties>
</file>